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15" windowHeight="5445" firstSheet="3" activeTab="7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  <sheet name="Задание 7" sheetId="7" r:id="rId7"/>
    <sheet name="Задание 8" sheetId="8" r:id="rId8"/>
    <sheet name="Задание 9" sheetId="9" r:id="rId9"/>
    <sheet name="Задание 10" sheetId="10" r:id="rId10"/>
    <sheet name="Задание 11" sheetId="11" r:id="rId11"/>
    <sheet name="Задание 12" sheetId="12" r:id="rId12"/>
  </sheets>
  <definedNames/>
  <calcPr fullCalcOnLoad="1"/>
</workbook>
</file>

<file path=xl/sharedStrings.xml><?xml version="1.0" encoding="utf-8"?>
<sst xmlns="http://schemas.openxmlformats.org/spreadsheetml/2006/main" count="60" uniqueCount="38">
  <si>
    <t>m, кг</t>
  </si>
  <si>
    <t>А, мм</t>
  </si>
  <si>
    <t>N</t>
  </si>
  <si>
    <t>t, c</t>
  </si>
  <si>
    <t>k1, Н/м</t>
  </si>
  <si>
    <r>
      <t>P</t>
    </r>
    <r>
      <rPr>
        <i/>
        <vertAlign val="subscript"/>
        <sz val="14"/>
        <color indexed="8"/>
        <rFont val="Times New Roman"/>
        <family val="1"/>
      </rPr>
      <t>1</t>
    </r>
    <r>
      <rPr>
        <i/>
        <sz val="14"/>
        <color indexed="8"/>
        <rFont val="Times New Roman"/>
        <family val="1"/>
      </rPr>
      <t>, H</t>
    </r>
  </si>
  <si>
    <r>
      <t>P</t>
    </r>
    <r>
      <rPr>
        <i/>
        <vertAlign val="subscript"/>
        <sz val="14"/>
        <color indexed="8"/>
        <rFont val="Times New Roman"/>
        <family val="1"/>
      </rPr>
      <t>2</t>
    </r>
    <r>
      <rPr>
        <i/>
        <sz val="14"/>
        <color indexed="8"/>
        <rFont val="Times New Roman"/>
        <family val="1"/>
      </rPr>
      <t>, H</t>
    </r>
  </si>
  <si>
    <r>
      <t>r</t>
    </r>
    <r>
      <rPr>
        <vertAlign val="subscript"/>
        <sz val="14"/>
        <color indexed="8"/>
        <rFont val="Times New Roman"/>
        <family val="1"/>
      </rPr>
      <t>ж</t>
    </r>
    <r>
      <rPr>
        <sz val="14"/>
        <color indexed="8"/>
        <rFont val="Times New Roman"/>
        <family val="1"/>
      </rPr>
      <t>,</t>
    </r>
    <r>
      <rPr>
        <i/>
        <sz val="14"/>
        <color indexed="8"/>
        <rFont val="Times New Roman"/>
        <family val="1"/>
      </rPr>
      <t xml:space="preserve"> кг/м</t>
    </r>
    <r>
      <rPr>
        <i/>
        <vertAlign val="superscript"/>
        <sz val="14"/>
        <color indexed="8"/>
        <rFont val="Times New Roman"/>
        <family val="1"/>
      </rPr>
      <t>3</t>
    </r>
  </si>
  <si>
    <r>
      <t>I</t>
    </r>
    <r>
      <rPr>
        <i/>
        <vertAlign val="subscript"/>
        <sz val="14"/>
        <color indexed="8"/>
        <rFont val="Times New Roman"/>
        <family val="1"/>
      </rPr>
      <t>1</t>
    </r>
    <r>
      <rPr>
        <i/>
        <sz val="14"/>
        <color indexed="8"/>
        <rFont val="Times New Roman"/>
        <family val="1"/>
      </rPr>
      <t>, A</t>
    </r>
  </si>
  <si>
    <r>
      <t>I</t>
    </r>
    <r>
      <rPr>
        <i/>
        <vertAlign val="subscript"/>
        <sz val="14"/>
        <color indexed="8"/>
        <rFont val="Times New Roman"/>
        <family val="1"/>
      </rPr>
      <t>2</t>
    </r>
    <r>
      <rPr>
        <i/>
        <sz val="14"/>
        <color indexed="8"/>
        <rFont val="Times New Roman"/>
        <family val="1"/>
      </rPr>
      <t>, A</t>
    </r>
  </si>
  <si>
    <r>
      <t>U</t>
    </r>
    <r>
      <rPr>
        <i/>
        <vertAlign val="subscript"/>
        <sz val="14"/>
        <color indexed="8"/>
        <rFont val="Times New Roman"/>
        <family val="1"/>
      </rPr>
      <t>1</t>
    </r>
    <r>
      <rPr>
        <i/>
        <sz val="14"/>
        <color indexed="8"/>
        <rFont val="Times New Roman"/>
        <family val="1"/>
      </rPr>
      <t>, В</t>
    </r>
  </si>
  <si>
    <r>
      <t>U</t>
    </r>
    <r>
      <rPr>
        <i/>
        <vertAlign val="subscript"/>
        <sz val="14"/>
        <color indexed="8"/>
        <rFont val="Times New Roman"/>
        <family val="1"/>
      </rPr>
      <t>2</t>
    </r>
    <r>
      <rPr>
        <i/>
        <sz val="14"/>
        <color indexed="8"/>
        <rFont val="Times New Roman"/>
        <family val="1"/>
      </rPr>
      <t>, В</t>
    </r>
  </si>
  <si>
    <t>B, Тл</t>
  </si>
  <si>
    <t>d, м</t>
  </si>
  <si>
    <t>e, Кл</t>
  </si>
  <si>
    <t>l, м</t>
  </si>
  <si>
    <r>
      <t>Dj</t>
    </r>
    <r>
      <rPr>
        <i/>
        <sz val="14"/>
        <color indexed="8"/>
        <rFont val="Times New Roman"/>
        <family val="1"/>
      </rPr>
      <t>, В</t>
    </r>
  </si>
  <si>
    <t>S, м</t>
  </si>
  <si>
    <t>m</t>
  </si>
  <si>
    <r>
      <t>a</t>
    </r>
    <r>
      <rPr>
        <i/>
        <sz val="14"/>
        <color indexed="8"/>
        <rFont val="Times New Roman"/>
        <family val="1"/>
      </rPr>
      <t xml:space="preserve">, </t>
    </r>
    <r>
      <rPr>
        <i/>
        <vertAlign val="superscript"/>
        <sz val="14"/>
        <color indexed="8"/>
        <rFont val="Times New Roman"/>
        <family val="1"/>
      </rPr>
      <t>0</t>
    </r>
  </si>
  <si>
    <t>M, кг</t>
  </si>
  <si>
    <r>
      <t xml:space="preserve">t, </t>
    </r>
    <r>
      <rPr>
        <i/>
        <vertAlign val="superscript"/>
        <sz val="14"/>
        <color indexed="8"/>
        <rFont val="Times New Roman"/>
        <family val="1"/>
      </rPr>
      <t>0</t>
    </r>
    <r>
      <rPr>
        <i/>
        <sz val="14"/>
        <color indexed="8"/>
        <rFont val="Times New Roman"/>
        <family val="1"/>
      </rPr>
      <t>C</t>
    </r>
  </si>
  <si>
    <r>
      <t>V, м</t>
    </r>
    <r>
      <rPr>
        <i/>
        <vertAlign val="superscript"/>
        <sz val="14"/>
        <color indexed="8"/>
        <rFont val="Times New Roman"/>
        <family val="1"/>
      </rPr>
      <t>3</t>
    </r>
  </si>
  <si>
    <r>
      <t>m</t>
    </r>
    <r>
      <rPr>
        <i/>
        <vertAlign val="subscript"/>
        <sz val="14"/>
        <color indexed="8"/>
        <rFont val="Times New Roman"/>
        <family val="1"/>
      </rPr>
      <t>1</t>
    </r>
    <r>
      <rPr>
        <i/>
        <sz val="14"/>
        <color indexed="8"/>
        <rFont val="Times New Roman"/>
        <family val="1"/>
      </rPr>
      <t>, кг</t>
    </r>
  </si>
  <si>
    <r>
      <t>m</t>
    </r>
    <r>
      <rPr>
        <i/>
        <vertAlign val="subscript"/>
        <sz val="14"/>
        <color indexed="8"/>
        <rFont val="Times New Roman"/>
        <family val="1"/>
      </rPr>
      <t>2</t>
    </r>
    <r>
      <rPr>
        <i/>
        <sz val="14"/>
        <color indexed="8"/>
        <rFont val="Times New Roman"/>
        <family val="1"/>
      </rPr>
      <t>, кг</t>
    </r>
  </si>
  <si>
    <r>
      <t>P</t>
    </r>
    <r>
      <rPr>
        <i/>
        <vertAlign val="subscript"/>
        <sz val="14"/>
        <color indexed="8"/>
        <rFont val="Times New Roman"/>
        <family val="1"/>
      </rPr>
      <t>1</t>
    </r>
    <r>
      <rPr>
        <i/>
        <sz val="14"/>
        <color indexed="8"/>
        <rFont val="Times New Roman"/>
        <family val="1"/>
      </rPr>
      <t>, Па</t>
    </r>
  </si>
  <si>
    <r>
      <t>P</t>
    </r>
    <r>
      <rPr>
        <i/>
        <vertAlign val="subscript"/>
        <sz val="14"/>
        <color indexed="8"/>
        <rFont val="Times New Roman"/>
        <family val="1"/>
      </rPr>
      <t>2</t>
    </r>
    <r>
      <rPr>
        <i/>
        <sz val="14"/>
        <color indexed="8"/>
        <rFont val="Times New Roman"/>
        <family val="1"/>
      </rPr>
      <t>, Па</t>
    </r>
  </si>
  <si>
    <t>V, л</t>
  </si>
  <si>
    <r>
      <t>r</t>
    </r>
    <r>
      <rPr>
        <i/>
        <sz val="14"/>
        <color indexed="8"/>
        <rFont val="Times New Roman"/>
        <family val="1"/>
      </rPr>
      <t>, кг/м</t>
    </r>
    <r>
      <rPr>
        <i/>
        <vertAlign val="superscript"/>
        <sz val="14"/>
        <color indexed="8"/>
        <rFont val="Times New Roman"/>
        <family val="1"/>
      </rPr>
      <t>3</t>
    </r>
  </si>
  <si>
    <r>
      <t>с, Дж/(кг</t>
    </r>
    <r>
      <rPr>
        <i/>
        <sz val="14"/>
        <color indexed="8"/>
        <rFont val="Symbol"/>
        <family val="1"/>
      </rPr>
      <t>×</t>
    </r>
    <r>
      <rPr>
        <i/>
        <sz val="14"/>
        <color indexed="8"/>
        <rFont val="Times New Roman"/>
        <family val="1"/>
      </rPr>
      <t>K)</t>
    </r>
  </si>
  <si>
    <r>
      <t>t</t>
    </r>
    <r>
      <rPr>
        <i/>
        <vertAlign val="subscript"/>
        <sz val="14"/>
        <color indexed="8"/>
        <rFont val="Times New Roman"/>
        <family val="1"/>
      </rPr>
      <t>0</t>
    </r>
    <r>
      <rPr>
        <i/>
        <sz val="14"/>
        <color indexed="8"/>
        <rFont val="Times New Roman"/>
        <family val="1"/>
      </rPr>
      <t xml:space="preserve">, </t>
    </r>
    <r>
      <rPr>
        <i/>
        <vertAlign val="superscript"/>
        <sz val="14"/>
        <color indexed="8"/>
        <rFont val="Times New Roman"/>
        <family val="1"/>
      </rPr>
      <t>0</t>
    </r>
    <r>
      <rPr>
        <i/>
        <sz val="14"/>
        <color indexed="8"/>
        <rFont val="Times New Roman"/>
        <family val="1"/>
      </rPr>
      <t>C</t>
    </r>
  </si>
  <si>
    <t>I, A</t>
  </si>
  <si>
    <t>U, В</t>
  </si>
  <si>
    <r>
      <t>t</t>
    </r>
    <r>
      <rPr>
        <vertAlign val="subscript"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>, с</t>
    </r>
  </si>
  <si>
    <r>
      <t>t</t>
    </r>
    <r>
      <rPr>
        <vertAlign val="sub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, с</t>
    </r>
  </si>
  <si>
    <t>r, м</t>
  </si>
  <si>
    <r>
      <t>Dj</t>
    </r>
    <r>
      <rPr>
        <sz val="14"/>
        <color indexed="8"/>
        <rFont val="Times New Roman"/>
        <family val="1"/>
      </rPr>
      <t>, В</t>
    </r>
  </si>
  <si>
    <t>кпд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</si>
</sst>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0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i/>
      <vertAlign val="subscript"/>
      <sz val="14"/>
      <color indexed="8"/>
      <name val="Times New Roman"/>
      <family val="1"/>
    </font>
    <font>
      <sz val="14"/>
      <color indexed="8"/>
      <name val="Symbol"/>
      <family val="1"/>
    </font>
    <font>
      <vertAlign val="subscript"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vertAlign val="superscript"/>
      <sz val="14"/>
      <color indexed="8"/>
      <name val="Times New Roman"/>
      <family val="1"/>
    </font>
    <font>
      <i/>
      <sz val="14"/>
      <color indexed="8"/>
      <name val="Symbol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1" fontId="2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1" fillId="0" borderId="4" xfId="0" applyFont="1" applyBorder="1" applyAlignment="1">
      <alignment horizontal="justify" vertical="top" wrapText="1"/>
    </xf>
    <xf numFmtId="11" fontId="0" fillId="0" borderId="0" xfId="0" applyNumberFormat="1" applyAlignment="1">
      <alignment/>
    </xf>
    <xf numFmtId="0" fontId="9" fillId="0" borderId="3" xfId="0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1" fillId="0" borderId="5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3" sqref="B3"/>
    </sheetView>
  </sheetViews>
  <sheetFormatPr defaultColWidth="9.00390625" defaultRowHeight="12.75"/>
  <cols>
    <col min="1" max="1" width="11.375" style="0" customWidth="1"/>
    <col min="2" max="2" width="15.625" style="0" customWidth="1"/>
  </cols>
  <sheetData>
    <row r="1" spans="1:3" ht="21" thickBot="1">
      <c r="A1" s="6" t="s">
        <v>5</v>
      </c>
      <c r="B1" s="2">
        <v>64.11</v>
      </c>
      <c r="C1" s="8">
        <f>B1*B3/(B1-B2)</f>
        <v>12305.18234165067</v>
      </c>
    </row>
    <row r="2" spans="1:2" ht="21" thickBot="1">
      <c r="A2" s="6" t="s">
        <v>6</v>
      </c>
      <c r="B2" s="2">
        <v>58.9</v>
      </c>
    </row>
    <row r="3" spans="1:2" ht="43.5" thickBot="1">
      <c r="A3" s="7" t="s">
        <v>7</v>
      </c>
      <c r="B3" s="2">
        <v>1000</v>
      </c>
    </row>
    <row r="4" ht="13.5" thickTop="1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2" sqref="C2"/>
    </sheetView>
  </sheetViews>
  <sheetFormatPr defaultColWidth="9.00390625" defaultRowHeight="12.75"/>
  <cols>
    <col min="2" max="2" width="17.125" style="0" customWidth="1"/>
    <col min="3" max="3" width="31.75390625" style="0" customWidth="1"/>
  </cols>
  <sheetData>
    <row r="1" spans="1:3" ht="21.75" thickBot="1" thickTop="1">
      <c r="A1" s="9" t="s">
        <v>8</v>
      </c>
      <c r="B1">
        <v>3.33</v>
      </c>
      <c r="C1" s="11">
        <f>B3+B1*C3</f>
        <v>7.529999999999999</v>
      </c>
    </row>
    <row r="2" spans="1:2" ht="21" thickBot="1">
      <c r="A2" s="6" t="s">
        <v>9</v>
      </c>
      <c r="B2">
        <v>0.74</v>
      </c>
    </row>
    <row r="3" spans="1:3" ht="21" thickBot="1">
      <c r="A3" s="6" t="s">
        <v>10</v>
      </c>
      <c r="B3">
        <v>4.83</v>
      </c>
      <c r="C3" s="11">
        <f>(B4-B3)/(B1-B2)</f>
        <v>0.8108108108108107</v>
      </c>
    </row>
    <row r="4" spans="1:2" ht="21" thickBot="1">
      <c r="A4" s="10" t="s">
        <v>11</v>
      </c>
      <c r="B4">
        <v>6.93</v>
      </c>
    </row>
    <row r="5" ht="13.5" thickTop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3" sqref="A3"/>
    </sheetView>
  </sheetViews>
  <sheetFormatPr defaultColWidth="9.00390625" defaultRowHeight="12.75"/>
  <cols>
    <col min="3" max="3" width="25.00390625" style="0" customWidth="1"/>
  </cols>
  <sheetData>
    <row r="1" spans="1:3" ht="19.5" thickBot="1">
      <c r="A1" s="12" t="s">
        <v>12</v>
      </c>
      <c r="B1" s="13">
        <v>0.0008</v>
      </c>
      <c r="C1" s="13">
        <f>B3*B1*B2/2/B4</f>
        <v>4923076.923076923</v>
      </c>
    </row>
    <row r="2" spans="1:2" ht="19.5" thickBot="1">
      <c r="A2" s="3" t="s">
        <v>13</v>
      </c>
      <c r="B2" s="13">
        <v>0.07</v>
      </c>
    </row>
    <row r="3" spans="1:2" ht="19.5" thickBot="1">
      <c r="A3" s="3" t="s">
        <v>14</v>
      </c>
      <c r="B3" s="13">
        <v>1.6E-19</v>
      </c>
    </row>
    <row r="4" spans="1:2" ht="19.5" thickBot="1">
      <c r="A4" s="4" t="s">
        <v>0</v>
      </c>
      <c r="B4" s="13">
        <v>9.1E-31</v>
      </c>
    </row>
    <row r="5" ht="13.5" thickTop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B5" sqref="B5"/>
    </sheetView>
  </sheetViews>
  <sheetFormatPr defaultColWidth="9.00390625" defaultRowHeight="12.75"/>
  <cols>
    <col min="2" max="2" width="16.375" style="0" customWidth="1"/>
    <col min="3" max="3" width="28.375" style="0" customWidth="1"/>
  </cols>
  <sheetData>
    <row r="1" spans="1:3" ht="20.25" thickBot="1" thickTop="1">
      <c r="A1" s="1" t="s">
        <v>15</v>
      </c>
      <c r="B1">
        <v>0.9</v>
      </c>
      <c r="C1" s="15">
        <f>B4*B2/(3.14*B1*B1*B3)</f>
        <v>0.2539534638672643</v>
      </c>
    </row>
    <row r="2" spans="1:2" ht="19.5" thickBot="1">
      <c r="A2" s="3" t="s">
        <v>3</v>
      </c>
      <c r="B2">
        <v>39.07</v>
      </c>
    </row>
    <row r="3" spans="1:2" ht="19.5" thickBot="1">
      <c r="A3" s="3" t="s">
        <v>2</v>
      </c>
      <c r="B3">
        <v>50</v>
      </c>
    </row>
    <row r="4" spans="1:2" ht="19.5" thickBot="1">
      <c r="A4" s="14" t="s">
        <v>16</v>
      </c>
      <c r="B4">
        <v>0.8266</v>
      </c>
    </row>
    <row r="5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B5" sqref="B5"/>
    </sheetView>
  </sheetViews>
  <sheetFormatPr defaultColWidth="9.00390625" defaultRowHeight="12.75"/>
  <cols>
    <col min="2" max="2" width="16.375" style="0" customWidth="1"/>
    <col min="3" max="3" width="21.25390625" style="0" customWidth="1"/>
  </cols>
  <sheetData>
    <row r="1" spans="1:3" ht="24" thickBot="1" thickTop="1">
      <c r="A1" s="16" t="s">
        <v>19</v>
      </c>
      <c r="B1">
        <v>20</v>
      </c>
      <c r="C1" s="8">
        <f>B3/B2/COS(B1*3.14/180)*SQRT(2*B5*9.8*B4)</f>
        <v>202.81718031670215</v>
      </c>
    </row>
    <row r="2" spans="1:2" ht="19.5" thickBot="1">
      <c r="A2" s="6" t="s">
        <v>0</v>
      </c>
      <c r="B2">
        <v>19</v>
      </c>
    </row>
    <row r="3" spans="1:2" ht="19.5" thickBot="1">
      <c r="A3" s="6" t="s">
        <v>20</v>
      </c>
      <c r="B3">
        <v>1130</v>
      </c>
    </row>
    <row r="4" spans="1:2" ht="19.5" thickBot="1">
      <c r="A4" s="6" t="s">
        <v>17</v>
      </c>
      <c r="B4">
        <v>1.31</v>
      </c>
    </row>
    <row r="5" spans="1:2" ht="18.75" thickBot="1">
      <c r="A5" s="7" t="s">
        <v>18</v>
      </c>
      <c r="B5">
        <v>0.4</v>
      </c>
    </row>
    <row r="6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B5" sqref="B5"/>
    </sheetView>
  </sheetViews>
  <sheetFormatPr defaultColWidth="9.00390625" defaultRowHeight="12.75"/>
  <cols>
    <col min="2" max="2" width="16.00390625" style="0" customWidth="1"/>
    <col min="3" max="3" width="30.375" style="0" customWidth="1"/>
  </cols>
  <sheetData>
    <row r="1" spans="1:3" ht="20.25" thickBot="1" thickTop="1">
      <c r="A1" s="9" t="s">
        <v>15</v>
      </c>
      <c r="B1">
        <v>1.44</v>
      </c>
      <c r="C1" s="8">
        <f>(B3+B2)/B3*SQRT(2*B1*9.8*(1-COS(B4*3.14/180)))</f>
        <v>152.5182688573187</v>
      </c>
    </row>
    <row r="2" spans="1:2" ht="19.5" thickBot="1">
      <c r="A2" s="6" t="s">
        <v>20</v>
      </c>
      <c r="B2">
        <v>1.2</v>
      </c>
    </row>
    <row r="3" spans="1:2" ht="19.5" thickBot="1">
      <c r="A3" s="6" t="s">
        <v>0</v>
      </c>
      <c r="B3">
        <v>0.016</v>
      </c>
    </row>
    <row r="4" spans="1:2" ht="23.25" thickBot="1">
      <c r="A4" s="18" t="s">
        <v>19</v>
      </c>
      <c r="B4">
        <v>31</v>
      </c>
    </row>
    <row r="5" ht="18.75" thickTop="1">
      <c r="A5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B7" sqref="B7"/>
    </sheetView>
  </sheetViews>
  <sheetFormatPr defaultColWidth="9.00390625" defaultRowHeight="12.75"/>
  <cols>
    <col min="1" max="1" width="18.875" style="0" customWidth="1"/>
    <col min="2" max="2" width="18.375" style="0" customWidth="1"/>
    <col min="3" max="3" width="20.625" style="0" customWidth="1"/>
  </cols>
  <sheetData>
    <row r="1" spans="1:3" ht="24" thickBot="1" thickTop="1">
      <c r="A1" s="9" t="s">
        <v>21</v>
      </c>
      <c r="B1">
        <v>15</v>
      </c>
      <c r="C1" s="8">
        <f>8.31*(B1+273)*(B4-B3)/(B6-B5)/B2*1000</f>
        <v>32.34686705952319</v>
      </c>
    </row>
    <row r="2" spans="1:2" ht="23.25" thickBot="1">
      <c r="A2" s="6" t="s">
        <v>22</v>
      </c>
      <c r="B2">
        <v>0.004</v>
      </c>
    </row>
    <row r="3" spans="1:2" ht="21" thickBot="1">
      <c r="A3" s="6" t="s">
        <v>23</v>
      </c>
      <c r="B3">
        <v>0.2994</v>
      </c>
    </row>
    <row r="4" spans="1:2" ht="21" thickBot="1">
      <c r="A4" s="6" t="s">
        <v>24</v>
      </c>
      <c r="B4">
        <v>0.3004</v>
      </c>
    </row>
    <row r="5" spans="1:2" ht="21" thickBot="1">
      <c r="A5" s="6" t="s">
        <v>25</v>
      </c>
      <c r="B5">
        <v>101000</v>
      </c>
    </row>
    <row r="6" spans="1:2" ht="21" thickBot="1">
      <c r="A6" s="10" t="s">
        <v>26</v>
      </c>
      <c r="B6">
        <v>119497</v>
      </c>
    </row>
    <row r="7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1" sqref="C1"/>
    </sheetView>
  </sheetViews>
  <sheetFormatPr defaultColWidth="9.00390625" defaultRowHeight="12.75"/>
  <cols>
    <col min="1" max="1" width="23.00390625" style="0" customWidth="1"/>
    <col min="2" max="2" width="20.00390625" style="0" customWidth="1"/>
    <col min="3" max="3" width="64.625" style="0" customWidth="1"/>
  </cols>
  <sheetData>
    <row r="1" spans="1:3" ht="20.25" thickBot="1" thickTop="1">
      <c r="A1" s="19" t="s">
        <v>27</v>
      </c>
      <c r="B1">
        <v>2</v>
      </c>
      <c r="C1" s="8">
        <f>100*B3*B2*B1*(B5-B4)/(B6-B7)/1000000000/B8</f>
        <v>24.911452190476133</v>
      </c>
    </row>
    <row r="2" spans="1:2" ht="23.25" thickBot="1">
      <c r="A2" s="17" t="s">
        <v>28</v>
      </c>
      <c r="B2">
        <v>878</v>
      </c>
    </row>
    <row r="3" spans="1:2" ht="19.5" thickBot="1">
      <c r="A3" s="6" t="s">
        <v>29</v>
      </c>
      <c r="B3">
        <v>1420</v>
      </c>
    </row>
    <row r="4" spans="1:2" ht="24" thickBot="1">
      <c r="A4" s="6" t="s">
        <v>30</v>
      </c>
      <c r="B4">
        <v>20</v>
      </c>
    </row>
    <row r="5" spans="1:2" ht="23.25" thickBot="1">
      <c r="A5" s="6" t="s">
        <v>21</v>
      </c>
      <c r="B5">
        <v>30.49</v>
      </c>
    </row>
    <row r="6" spans="1:2" ht="21" thickBot="1">
      <c r="A6" s="6" t="s">
        <v>23</v>
      </c>
      <c r="B6">
        <v>0.127</v>
      </c>
    </row>
    <row r="7" spans="1:2" ht="21" thickBot="1">
      <c r="A7" s="10" t="s">
        <v>24</v>
      </c>
      <c r="B7">
        <v>0.1249</v>
      </c>
    </row>
    <row r="8" spans="1:2" ht="19.5" thickTop="1">
      <c r="A8" s="22" t="s">
        <v>37</v>
      </c>
      <c r="B8">
        <v>50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2" sqref="B2"/>
    </sheetView>
  </sheetViews>
  <sheetFormatPr defaultColWidth="9.00390625" defaultRowHeight="12.75"/>
  <cols>
    <col min="1" max="1" width="23.875" style="0" customWidth="1"/>
    <col min="2" max="2" width="22.375" style="0" customWidth="1"/>
    <col min="3" max="3" width="42.00390625" style="0" customWidth="1"/>
  </cols>
  <sheetData>
    <row r="1" spans="1:3" ht="20.25" thickBot="1" thickTop="1">
      <c r="A1" s="9" t="s">
        <v>32</v>
      </c>
      <c r="B1">
        <v>200</v>
      </c>
      <c r="C1">
        <f>B1*B2*(B8-B7)/B6/(B5-B4)</f>
        <v>888.9367197589332</v>
      </c>
    </row>
    <row r="2" spans="1:2" ht="19.5" thickBot="1">
      <c r="A2" s="6" t="s">
        <v>31</v>
      </c>
      <c r="B2">
        <v>9.1</v>
      </c>
    </row>
    <row r="3" spans="1:2" ht="19.5" thickBot="1">
      <c r="A3" s="6" t="s">
        <v>27</v>
      </c>
      <c r="B3">
        <v>1</v>
      </c>
    </row>
    <row r="4" spans="1:2" ht="24" thickBot="1">
      <c r="A4" s="6" t="s">
        <v>30</v>
      </c>
      <c r="B4">
        <v>20</v>
      </c>
    </row>
    <row r="5" spans="1:2" ht="23.25" thickBot="1">
      <c r="A5" s="6" t="s">
        <v>21</v>
      </c>
      <c r="B5">
        <v>30.1</v>
      </c>
    </row>
    <row r="6" spans="1:2" ht="19.5" thickBot="1">
      <c r="A6" s="6" t="s">
        <v>0</v>
      </c>
      <c r="B6">
        <v>0.598</v>
      </c>
    </row>
    <row r="7" spans="1:2" ht="21" thickBot="1">
      <c r="A7" s="20" t="s">
        <v>33</v>
      </c>
      <c r="B7">
        <v>23.31</v>
      </c>
    </row>
    <row r="8" spans="1:2" ht="21" thickBot="1">
      <c r="A8" s="20" t="s">
        <v>34</v>
      </c>
      <c r="B8">
        <v>26.26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6" sqref="B6"/>
    </sheetView>
  </sheetViews>
  <sheetFormatPr defaultColWidth="9.00390625" defaultRowHeight="12.75"/>
  <cols>
    <col min="1" max="1" width="15.375" style="0" customWidth="1"/>
    <col min="2" max="2" width="16.125" style="0" customWidth="1"/>
    <col min="3" max="3" width="17.25390625" style="0" customWidth="1"/>
  </cols>
  <sheetData>
    <row r="1" spans="1:3" ht="20.25" thickBot="1" thickTop="1">
      <c r="A1" s="1" t="s">
        <v>0</v>
      </c>
      <c r="B1" s="2">
        <v>9.501</v>
      </c>
      <c r="C1" s="5">
        <f>4*3.14*3.14*B1*B3/((B5/B4)^2*B3-4*3.14*3.14*B1)</f>
        <v>312.6495698196676</v>
      </c>
    </row>
    <row r="2" spans="1:3" ht="19.5" thickBot="1">
      <c r="A2" s="3" t="s">
        <v>1</v>
      </c>
      <c r="B2" s="2"/>
      <c r="C2" s="2"/>
    </row>
    <row r="3" spans="1:3" ht="19.5" thickBot="1">
      <c r="A3" s="3" t="s">
        <v>4</v>
      </c>
      <c r="B3" s="2">
        <v>260</v>
      </c>
      <c r="C3" s="2"/>
    </row>
    <row r="4" spans="1:3" ht="19.5" thickBot="1">
      <c r="A4" s="3" t="s">
        <v>2</v>
      </c>
      <c r="B4" s="2">
        <v>20</v>
      </c>
      <c r="C4" s="2"/>
    </row>
    <row r="5" spans="1:3" ht="19.5" thickBot="1">
      <c r="A5" s="4" t="s">
        <v>3</v>
      </c>
      <c r="B5" s="2">
        <v>32.494</v>
      </c>
      <c r="C5" s="2"/>
    </row>
    <row r="6" spans="1:3" ht="18.75" thickTop="1">
      <c r="A6" s="2"/>
      <c r="B6" s="2"/>
      <c r="C6" s="2"/>
    </row>
    <row r="7" spans="1:3" ht="18">
      <c r="A7" s="2"/>
      <c r="B7" s="2"/>
      <c r="C7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15.375" style="0" customWidth="1"/>
    <col min="2" max="2" width="17.875" style="0" customWidth="1"/>
    <col min="3" max="3" width="27.625" style="0" customWidth="1"/>
  </cols>
  <sheetData>
    <row r="1" spans="1:3" ht="20.25" thickBot="1" thickTop="1">
      <c r="A1" s="1" t="s">
        <v>0</v>
      </c>
      <c r="B1">
        <v>0.01</v>
      </c>
      <c r="C1" s="8">
        <f>4*3.14*3.14*B1*B3^2/B2/B2/9.8/3.14/B4/B4</f>
        <v>923.6576032151521</v>
      </c>
    </row>
    <row r="2" spans="1:2" ht="19.5" thickBot="1">
      <c r="A2" s="3" t="s">
        <v>35</v>
      </c>
      <c r="B2">
        <v>0.01</v>
      </c>
    </row>
    <row r="3" spans="1:2" ht="19.5" thickBot="1">
      <c r="A3" s="3" t="s">
        <v>2</v>
      </c>
      <c r="B3">
        <v>20</v>
      </c>
    </row>
    <row r="4" spans="1:2" ht="19.5" thickBot="1">
      <c r="A4" s="4" t="s">
        <v>3</v>
      </c>
      <c r="B4">
        <v>7.45</v>
      </c>
    </row>
    <row r="5" ht="13.5" thickTop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B3" sqref="B3"/>
    </sheetView>
  </sheetViews>
  <sheetFormatPr defaultColWidth="9.00390625" defaultRowHeight="12.75"/>
  <cols>
    <col min="1" max="1" width="24.125" style="0" customWidth="1"/>
    <col min="2" max="2" width="17.375" style="0" customWidth="1"/>
    <col min="3" max="3" width="40.875" style="0" customWidth="1"/>
  </cols>
  <sheetData>
    <row r="1" spans="1:3" ht="20.25" thickBot="1" thickTop="1">
      <c r="A1" s="21" t="s">
        <v>36</v>
      </c>
      <c r="B1">
        <v>175</v>
      </c>
      <c r="C1" s="8">
        <f>B3/B2*SQRT(B4*B1/B5)/1000000</f>
        <v>11.44069154714535</v>
      </c>
    </row>
    <row r="2" spans="1:2" ht="19.5" thickBot="1">
      <c r="A2" s="3" t="s">
        <v>13</v>
      </c>
      <c r="B2">
        <v>0.16</v>
      </c>
    </row>
    <row r="3" spans="1:2" ht="19.5" thickBot="1">
      <c r="A3" s="3" t="s">
        <v>17</v>
      </c>
      <c r="B3">
        <v>0.33</v>
      </c>
    </row>
    <row r="4" spans="1:2" ht="19.5" thickBot="1">
      <c r="A4" s="3" t="s">
        <v>14</v>
      </c>
      <c r="B4" s="13">
        <v>1.6E-19</v>
      </c>
    </row>
    <row r="5" spans="1:2" ht="19.5" thickBot="1">
      <c r="A5" s="4" t="s">
        <v>0</v>
      </c>
      <c r="B5" s="13">
        <v>9.1E-31</v>
      </c>
    </row>
    <row r="6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enine</dc:creator>
  <cp:keywords/>
  <dc:description/>
  <cp:lastModifiedBy>enine</cp:lastModifiedBy>
  <dcterms:created xsi:type="dcterms:W3CDTF">2018-10-21T15:12:29Z</dcterms:created>
  <dcterms:modified xsi:type="dcterms:W3CDTF">2018-11-10T18:08:07Z</dcterms:modified>
  <cp:category/>
  <cp:version/>
  <cp:contentType/>
  <cp:contentStatus/>
</cp:coreProperties>
</file>